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955" activeTab="1"/>
  </bookViews>
  <sheets>
    <sheet name="Zał. 1 OPS" sheetId="1" r:id="rId1"/>
    <sheet name="Zał. 2 PCPR" sheetId="2" r:id="rId2"/>
  </sheets>
  <definedNames/>
  <calcPr fullCalcOnLoad="1"/>
</workbook>
</file>

<file path=xl/sharedStrings.xml><?xml version="1.0" encoding="utf-8"?>
<sst xmlns="http://schemas.openxmlformats.org/spreadsheetml/2006/main" count="85" uniqueCount="53">
  <si>
    <t>NAZWA</t>
  </si>
  <si>
    <t>LP.</t>
  </si>
  <si>
    <t>Jelenia Góra</t>
  </si>
  <si>
    <t>Legnica</t>
  </si>
  <si>
    <t>Wrocław</t>
  </si>
  <si>
    <t>Wałbrzych</t>
  </si>
  <si>
    <t>PCPR</t>
  </si>
  <si>
    <t>Bolesławiec</t>
  </si>
  <si>
    <t>PCPR i OZ</t>
  </si>
  <si>
    <t>Dzierżoniów</t>
  </si>
  <si>
    <t>Głogów</t>
  </si>
  <si>
    <t>Góra</t>
  </si>
  <si>
    <t>Jawor</t>
  </si>
  <si>
    <t>Kamienna Góra</t>
  </si>
  <si>
    <t>Kłodzko</t>
  </si>
  <si>
    <t>Lubań</t>
  </si>
  <si>
    <t>Lubin</t>
  </si>
  <si>
    <t>Lwówek Śląski</t>
  </si>
  <si>
    <t>Milicz</t>
  </si>
  <si>
    <t>Oleśnica</t>
  </si>
  <si>
    <t>Oława</t>
  </si>
  <si>
    <t>Polkowice</t>
  </si>
  <si>
    <t>Strzelin</t>
  </si>
  <si>
    <t>Środa Śląska</t>
  </si>
  <si>
    <t>Świdnica</t>
  </si>
  <si>
    <t>Trzebnica</t>
  </si>
  <si>
    <t>PCPR ziemski</t>
  </si>
  <si>
    <t>Wołów</t>
  </si>
  <si>
    <t>Ząbkowice Śląskie</t>
  </si>
  <si>
    <t>Złotoryja</t>
  </si>
  <si>
    <t>Zgorzelec</t>
  </si>
  <si>
    <t xml:space="preserve">MOPS </t>
  </si>
  <si>
    <t>Etat (liczba)</t>
  </si>
  <si>
    <r>
      <t xml:space="preserve">Suma środków finansowych (całkowita wartość projektu wraz z wkładem własnym) na </t>
    </r>
    <r>
      <rPr>
        <b/>
        <sz val="9"/>
        <color indexed="10"/>
        <rFont val="Times New Roman"/>
        <family val="1"/>
      </rPr>
      <t>2014 rok</t>
    </r>
  </si>
  <si>
    <r>
      <t xml:space="preserve">Suma środków finansowych (całkowita wartość projektu wraz z wkładem własnym) 
</t>
    </r>
    <r>
      <rPr>
        <b/>
        <sz val="9"/>
        <color indexed="10"/>
        <rFont val="Times New Roman"/>
        <family val="1"/>
      </rPr>
      <t>na lata 2014-2015</t>
    </r>
  </si>
  <si>
    <t>Środki 
EFS (85%)</t>
  </si>
  <si>
    <t>Limit dostępnych środków w grudniu 2013 r. (100%) w ramach Działania 7.1  (algorytm na miesiąc grudzień 1 EUR=4,1942)</t>
  </si>
  <si>
    <t>22 980 886,59 PLN</t>
  </si>
  <si>
    <r>
      <t xml:space="preserve">Suma środków finansowych (całkowita wartość projektu wraz z wkładem własnym) na </t>
    </r>
    <r>
      <rPr>
        <b/>
        <sz val="9"/>
        <color indexed="10"/>
        <rFont val="Times New Roman"/>
        <family val="1"/>
      </rPr>
      <t xml:space="preserve">2015 rok </t>
    </r>
    <r>
      <rPr>
        <b/>
        <sz val="9"/>
        <rFont val="Times New Roman"/>
        <family val="1"/>
      </rPr>
      <t xml:space="preserve">- kwota pomniejszona </t>
    </r>
  </si>
  <si>
    <t>TYP</t>
  </si>
  <si>
    <t>L.p.</t>
  </si>
  <si>
    <t>Beneficjent/gmina</t>
  </si>
  <si>
    <t xml:space="preserve">w tym: suma środków na etaty na 2014 r. </t>
  </si>
  <si>
    <t>Duszniki Zdrój</t>
  </si>
  <si>
    <t>Jordanów Śląski</t>
  </si>
  <si>
    <t>Międzylesie</t>
  </si>
  <si>
    <t>RAZEM:</t>
  </si>
  <si>
    <t>Środki EFS 
(85%)</t>
  </si>
  <si>
    <r>
      <t xml:space="preserve">Suma środków finansowych </t>
    </r>
    <r>
      <rPr>
        <b/>
        <sz val="10"/>
        <color indexed="10"/>
        <rFont val="Times New Roman"/>
        <family val="1"/>
      </rPr>
      <t>na 2014 r.</t>
    </r>
    <r>
      <rPr>
        <b/>
        <sz val="10"/>
        <color indexed="8"/>
        <rFont val="Times New Roman"/>
        <family val="1"/>
      </rPr>
      <t xml:space="preserve"> 
(całkowita wartość projektu wraz z wkładem własnym) </t>
    </r>
  </si>
  <si>
    <t>ZAŁĄCZNIK 2: Podział środków finansowych na realizację projektów w latach 2014-2015 w ramach Poddziałania 7.1.2</t>
  </si>
  <si>
    <t>ZAŁĄCZNIK 1: Podział środków finansowych na realizację projektów w 2014 r. w ramach Poddziałania 7.1.1</t>
  </si>
  <si>
    <t>Środki JST/ FP 
(15%)</t>
  </si>
  <si>
    <t>Środki JST/ PFRON (15%)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</si>
</sst>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9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Times New Roman"/>
      <family val="1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52" applyFont="1" applyFill="1" applyBorder="1" applyAlignment="1">
      <alignment horizontal="left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0" xfId="52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4" fillId="34" borderId="11" xfId="5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wrapText="1"/>
    </xf>
    <xf numFmtId="4" fontId="0" fillId="0" borderId="10" xfId="0" applyNumberFormat="1" applyBorder="1" applyAlignment="1">
      <alignment/>
    </xf>
    <xf numFmtId="4" fontId="10" fillId="35" borderId="10" xfId="0" applyNumberFormat="1" applyFont="1" applyFill="1" applyBorder="1" applyAlignment="1">
      <alignment/>
    </xf>
    <xf numFmtId="4" fontId="0" fillId="10" borderId="10" xfId="0" applyNumberFormat="1" applyFill="1" applyBorder="1" applyAlignment="1">
      <alignment/>
    </xf>
    <xf numFmtId="0" fontId="6" fillId="0" borderId="0" xfId="44" applyFont="1" applyFill="1" applyBorder="1" applyAlignment="1" applyProtection="1">
      <alignment horizontal="left"/>
      <protection/>
    </xf>
    <xf numFmtId="0" fontId="6" fillId="0" borderId="0" xfId="44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0" fillId="35" borderId="10" xfId="0" applyNumberFormat="1" applyFill="1" applyBorder="1" applyAlignment="1">
      <alignment/>
    </xf>
    <xf numFmtId="4" fontId="12" fillId="0" borderId="10" xfId="52" applyNumberFormat="1" applyFont="1" applyFill="1" applyBorder="1" applyAlignment="1">
      <alignment horizontal="right" vertical="center"/>
      <protection/>
    </xf>
    <xf numFmtId="4" fontId="4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/>
    </xf>
    <xf numFmtId="0" fontId="2" fillId="0" borderId="10" xfId="44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44" applyNumberFormat="1" applyFont="1" applyFill="1" applyBorder="1" applyAlignment="1" applyProtection="1">
      <alignment horizontal="center" vertical="center"/>
      <protection locked="0"/>
    </xf>
    <xf numFmtId="0" fontId="2" fillId="0" borderId="10" xfId="44" applyNumberFormat="1" applyFont="1" applyFill="1" applyBorder="1" applyAlignment="1" applyProtection="1">
      <alignment horizontal="center" vertical="center" wrapText="1"/>
      <protection/>
    </xf>
    <xf numFmtId="0" fontId="32" fillId="36" borderId="10" xfId="0" applyNumberFormat="1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 vertical="center" wrapText="1"/>
    </xf>
    <xf numFmtId="0" fontId="33" fillId="0" borderId="10" xfId="52" applyFont="1" applyFill="1" applyBorder="1" applyAlignment="1">
      <alignment horizontal="center" vertical="center" wrapText="1"/>
      <protection/>
    </xf>
    <xf numFmtId="4" fontId="34" fillId="37" borderId="10" xfId="0" applyNumberFormat="1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horizontal="center" vertical="center" wrapText="1"/>
    </xf>
    <xf numFmtId="3" fontId="34" fillId="37" borderId="10" xfId="0" applyNumberFormat="1" applyFont="1" applyFill="1" applyBorder="1" applyAlignment="1">
      <alignment horizontal="center" vertical="center"/>
    </xf>
    <xf numFmtId="4" fontId="32" fillId="10" borderId="10" xfId="0" applyNumberFormat="1" applyFont="1" applyFill="1" applyBorder="1" applyAlignment="1">
      <alignment horizontal="center" vertical="center" wrapText="1"/>
    </xf>
    <xf numFmtId="0" fontId="9" fillId="34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34" fillId="37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4" fillId="34" borderId="12" xfId="52" applyFont="1" applyFill="1" applyBorder="1" applyAlignment="1">
      <alignment horizontal="center" vertical="center" wrapText="1"/>
      <protection/>
    </xf>
    <xf numFmtId="0" fontId="4" fillId="34" borderId="13" xfId="52" applyFont="1" applyFill="1" applyBorder="1" applyAlignment="1">
      <alignment horizontal="center" vertical="center" wrapText="1"/>
      <protection/>
    </xf>
    <xf numFmtId="0" fontId="4" fillId="34" borderId="11" xfId="52" applyFont="1" applyFill="1" applyBorder="1" applyAlignment="1">
      <alignment horizontal="center" vertical="center"/>
      <protection/>
    </xf>
    <xf numFmtId="0" fontId="4" fillId="34" borderId="14" xfId="52" applyFont="1" applyFill="1" applyBorder="1" applyAlignment="1">
      <alignment horizontal="center" vertical="center"/>
      <protection/>
    </xf>
    <xf numFmtId="0" fontId="10" fillId="35" borderId="15" xfId="0" applyFont="1" applyFill="1" applyBorder="1" applyAlignment="1">
      <alignment horizontal="left" vertical="center"/>
    </xf>
    <xf numFmtId="0" fontId="10" fillId="35" borderId="16" xfId="0" applyFont="1" applyFill="1" applyBorder="1" applyAlignment="1">
      <alignment horizontal="left" vertical="center"/>
    </xf>
    <xf numFmtId="0" fontId="10" fillId="35" borderId="17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G9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.421875" style="0" customWidth="1"/>
    <col min="2" max="2" width="20.00390625" style="0" customWidth="1"/>
    <col min="3" max="3" width="23.140625" style="0" customWidth="1"/>
    <col min="4" max="5" width="18.8515625" style="0" customWidth="1"/>
    <col min="6" max="6" width="17.7109375" style="0" customWidth="1"/>
    <col min="7" max="7" width="14.28125" style="0" customWidth="1"/>
  </cols>
  <sheetData>
    <row r="2" spans="1:6" ht="20.25" customHeight="1">
      <c r="A2" s="47" t="s">
        <v>50</v>
      </c>
      <c r="B2" s="47"/>
      <c r="C2" s="47"/>
      <c r="D2" s="47"/>
      <c r="E2" s="47"/>
      <c r="F2" s="47"/>
    </row>
    <row r="4" spans="1:7" ht="79.5" customHeight="1">
      <c r="A4" s="44" t="s">
        <v>40</v>
      </c>
      <c r="B4" s="44" t="s">
        <v>41</v>
      </c>
      <c r="C4" s="44" t="s">
        <v>48</v>
      </c>
      <c r="D4" s="44" t="s">
        <v>47</v>
      </c>
      <c r="E4" s="44" t="s">
        <v>51</v>
      </c>
      <c r="F4" s="44" t="s">
        <v>42</v>
      </c>
      <c r="G4" s="44" t="s">
        <v>32</v>
      </c>
    </row>
    <row r="5" spans="1:7" ht="25.5" customHeight="1">
      <c r="A5" s="37">
        <v>1</v>
      </c>
      <c r="B5" s="39" t="s">
        <v>43</v>
      </c>
      <c r="C5" s="43">
        <v>74750</v>
      </c>
      <c r="D5" s="38">
        <f>C5*0.85</f>
        <v>63537.5</v>
      </c>
      <c r="E5" s="38">
        <f>C5*0.15</f>
        <v>11212.5</v>
      </c>
      <c r="F5" s="38">
        <v>0</v>
      </c>
      <c r="G5" s="41">
        <v>0</v>
      </c>
    </row>
    <row r="6" spans="1:7" ht="26.25" customHeight="1">
      <c r="A6" s="37">
        <v>2</v>
      </c>
      <c r="B6" s="39" t="s">
        <v>44</v>
      </c>
      <c r="C6" s="43">
        <v>69000</v>
      </c>
      <c r="D6" s="38">
        <f>C6*0.85</f>
        <v>58650</v>
      </c>
      <c r="E6" s="38">
        <f>C6*0.15</f>
        <v>10350</v>
      </c>
      <c r="F6" s="38">
        <v>0</v>
      </c>
      <c r="G6" s="41">
        <v>0</v>
      </c>
    </row>
    <row r="7" spans="1:7" ht="21" customHeight="1">
      <c r="A7" s="37">
        <v>3</v>
      </c>
      <c r="B7" s="39" t="s">
        <v>45</v>
      </c>
      <c r="C7" s="43">
        <v>130000</v>
      </c>
      <c r="D7" s="38">
        <f>C7*0.85</f>
        <v>110500</v>
      </c>
      <c r="E7" s="38">
        <f>C7*0.15</f>
        <v>19500</v>
      </c>
      <c r="F7" s="38">
        <v>0</v>
      </c>
      <c r="G7" s="41">
        <v>0</v>
      </c>
    </row>
    <row r="8" spans="1:7" ht="25.5" customHeight="1">
      <c r="A8" s="37">
        <v>4</v>
      </c>
      <c r="B8" s="39" t="s">
        <v>28</v>
      </c>
      <c r="C8" s="43">
        <v>100000</v>
      </c>
      <c r="D8" s="38">
        <f>C8*0.85</f>
        <v>85000</v>
      </c>
      <c r="E8" s="38">
        <f>C8*0.15</f>
        <v>15000</v>
      </c>
      <c r="F8" s="38">
        <v>40000</v>
      </c>
      <c r="G8" s="41">
        <v>1</v>
      </c>
    </row>
    <row r="9" spans="1:7" ht="27" customHeight="1">
      <c r="A9" s="46" t="s">
        <v>46</v>
      </c>
      <c r="B9" s="46"/>
      <c r="C9" s="40">
        <v>373750</v>
      </c>
      <c r="D9" s="40">
        <f>C9*0.85</f>
        <v>317687.5</v>
      </c>
      <c r="E9" s="40">
        <f>C9*0.15</f>
        <v>56062.5</v>
      </c>
      <c r="F9" s="40">
        <v>40000</v>
      </c>
      <c r="G9" s="42">
        <v>1</v>
      </c>
    </row>
  </sheetData>
  <sheetProtection/>
  <mergeCells count="2">
    <mergeCell ref="A9:B9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I199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5.57421875" style="1" customWidth="1"/>
    <col min="2" max="2" width="12.421875" style="1" customWidth="1"/>
    <col min="3" max="3" width="20.8515625" style="1" customWidth="1"/>
    <col min="4" max="4" width="17.140625" style="0" customWidth="1"/>
    <col min="5" max="5" width="19.28125" style="0" customWidth="1"/>
    <col min="6" max="6" width="17.7109375" style="0" customWidth="1"/>
    <col min="7" max="7" width="14.57421875" style="0" customWidth="1"/>
    <col min="8" max="8" width="14.8515625" style="0" customWidth="1"/>
  </cols>
  <sheetData>
    <row r="2" spans="1:7" ht="24.75" customHeight="1">
      <c r="A2" s="53" t="s">
        <v>49</v>
      </c>
      <c r="B2" s="54"/>
      <c r="C2" s="54"/>
      <c r="D2" s="54"/>
      <c r="E2" s="54"/>
      <c r="F2" s="54"/>
      <c r="G2" s="55"/>
    </row>
    <row r="3" spans="1:6" ht="12.75">
      <c r="A3" s="45"/>
      <c r="B3" s="45"/>
      <c r="C3" s="45"/>
      <c r="D3" s="45"/>
      <c r="E3" s="45"/>
      <c r="F3" s="45"/>
    </row>
    <row r="4" spans="1:3" ht="12.75">
      <c r="A4" s="48" t="s">
        <v>1</v>
      </c>
      <c r="B4" s="49" t="s">
        <v>39</v>
      </c>
      <c r="C4" s="51" t="s">
        <v>0</v>
      </c>
    </row>
    <row r="5" spans="1:9" ht="78" customHeight="1">
      <c r="A5" s="48"/>
      <c r="B5" s="50"/>
      <c r="C5" s="52"/>
      <c r="D5" s="19" t="s">
        <v>33</v>
      </c>
      <c r="E5" s="19" t="s">
        <v>38</v>
      </c>
      <c r="F5" s="13" t="s">
        <v>34</v>
      </c>
      <c r="G5" s="14" t="s">
        <v>35</v>
      </c>
      <c r="H5" s="15" t="s">
        <v>52</v>
      </c>
      <c r="I5" s="15" t="s">
        <v>32</v>
      </c>
    </row>
    <row r="6" spans="1:9" ht="12.75">
      <c r="A6" s="11">
        <v>1</v>
      </c>
      <c r="B6" s="9" t="s">
        <v>31</v>
      </c>
      <c r="C6" s="10" t="s">
        <v>2</v>
      </c>
      <c r="D6" s="21">
        <v>1700000</v>
      </c>
      <c r="E6" s="30">
        <f>850000*0.2442</f>
        <v>207570</v>
      </c>
      <c r="F6" s="23">
        <f>D6+E6</f>
        <v>1907570</v>
      </c>
      <c r="G6" s="21">
        <f>F6*85/100</f>
        <v>1621434.5</v>
      </c>
      <c r="H6" s="21">
        <f>F6*15/100</f>
        <v>286135.5</v>
      </c>
      <c r="I6" s="34">
        <v>0</v>
      </c>
    </row>
    <row r="7" spans="1:9" ht="12.75">
      <c r="A7" s="11">
        <v>2</v>
      </c>
      <c r="B7" s="9" t="s">
        <v>31</v>
      </c>
      <c r="C7" s="10" t="s">
        <v>3</v>
      </c>
      <c r="D7" s="21">
        <v>629882.35</v>
      </c>
      <c r="E7" s="30">
        <f>0*0.2442</f>
        <v>0</v>
      </c>
      <c r="F7" s="23">
        <f aca="true" t="shared" si="0" ref="F7:F35">D7+E7</f>
        <v>629882.35</v>
      </c>
      <c r="G7" s="21">
        <f aca="true" t="shared" si="1" ref="G7:G35">F7*85/100</f>
        <v>535399.9975</v>
      </c>
      <c r="H7" s="21">
        <f aca="true" t="shared" si="2" ref="H7:H35">F7*15/100</f>
        <v>94482.3525</v>
      </c>
      <c r="I7" s="34">
        <v>0</v>
      </c>
    </row>
    <row r="8" spans="1:9" ht="12.75">
      <c r="A8" s="11">
        <v>3</v>
      </c>
      <c r="B8" s="9" t="s">
        <v>31</v>
      </c>
      <c r="C8" s="10" t="s">
        <v>4</v>
      </c>
      <c r="D8" s="21">
        <v>3500000</v>
      </c>
      <c r="E8" s="30">
        <f>1500000*0.2442</f>
        <v>366300</v>
      </c>
      <c r="F8" s="23">
        <f t="shared" si="0"/>
        <v>3866300</v>
      </c>
      <c r="G8" s="21">
        <f t="shared" si="1"/>
        <v>3286355</v>
      </c>
      <c r="H8" s="21">
        <f t="shared" si="2"/>
        <v>579945</v>
      </c>
      <c r="I8" s="34">
        <v>0</v>
      </c>
    </row>
    <row r="9" spans="1:9" ht="12.75">
      <c r="A9" s="11">
        <v>4</v>
      </c>
      <c r="B9" s="9" t="s">
        <v>31</v>
      </c>
      <c r="C9" s="10" t="s">
        <v>5</v>
      </c>
      <c r="D9" s="21">
        <v>1900000</v>
      </c>
      <c r="E9" s="30">
        <f>950000*0.2442</f>
        <v>231990</v>
      </c>
      <c r="F9" s="23">
        <f t="shared" si="0"/>
        <v>2131990</v>
      </c>
      <c r="G9" s="21">
        <f t="shared" si="1"/>
        <v>1812191.5</v>
      </c>
      <c r="H9" s="21">
        <f t="shared" si="2"/>
        <v>319798.5</v>
      </c>
      <c r="I9" s="34">
        <v>3</v>
      </c>
    </row>
    <row r="10" spans="1:9" ht="12.75">
      <c r="A10" s="11">
        <v>5</v>
      </c>
      <c r="B10" s="12" t="s">
        <v>6</v>
      </c>
      <c r="C10" s="10" t="s">
        <v>7</v>
      </c>
      <c r="D10" s="21">
        <v>420000</v>
      </c>
      <c r="E10" s="30">
        <f>210000*0.2442</f>
        <v>51282</v>
      </c>
      <c r="F10" s="23">
        <f t="shared" si="0"/>
        <v>471282</v>
      </c>
      <c r="G10" s="21">
        <f t="shared" si="1"/>
        <v>400589.7</v>
      </c>
      <c r="H10" s="21">
        <f t="shared" si="2"/>
        <v>70692.3</v>
      </c>
      <c r="I10" s="34">
        <v>2</v>
      </c>
    </row>
    <row r="11" spans="1:9" ht="12.75">
      <c r="A11" s="11">
        <v>6</v>
      </c>
      <c r="B11" s="12" t="s">
        <v>8</v>
      </c>
      <c r="C11" s="10" t="s">
        <v>9</v>
      </c>
      <c r="D11" s="21">
        <v>833525.18</v>
      </c>
      <c r="E11" s="30">
        <f>566489.53*0.2442</f>
        <v>138336.74322600002</v>
      </c>
      <c r="F11" s="23">
        <f t="shared" si="0"/>
        <v>971861.923226</v>
      </c>
      <c r="G11" s="21">
        <f t="shared" si="1"/>
        <v>826082.6347421001</v>
      </c>
      <c r="H11" s="21">
        <f t="shared" si="2"/>
        <v>145779.2884839</v>
      </c>
      <c r="I11" s="34">
        <v>2</v>
      </c>
    </row>
    <row r="12" spans="1:9" ht="12.75">
      <c r="A12" s="11">
        <v>7</v>
      </c>
      <c r="B12" s="12" t="s">
        <v>6</v>
      </c>
      <c r="C12" s="10" t="s">
        <v>10</v>
      </c>
      <c r="D12" s="21">
        <v>400000</v>
      </c>
      <c r="E12" s="30">
        <f>200000*0.2442</f>
        <v>48840</v>
      </c>
      <c r="F12" s="23">
        <f t="shared" si="0"/>
        <v>448840</v>
      </c>
      <c r="G12" s="21">
        <f t="shared" si="1"/>
        <v>381514</v>
      </c>
      <c r="H12" s="21">
        <f t="shared" si="2"/>
        <v>67326</v>
      </c>
      <c r="I12" s="35">
        <v>1</v>
      </c>
    </row>
    <row r="13" spans="1:9" ht="12.75">
      <c r="A13" s="11">
        <v>8</v>
      </c>
      <c r="B13" s="12" t="s">
        <v>6</v>
      </c>
      <c r="C13" s="10" t="s">
        <v>11</v>
      </c>
      <c r="D13" s="21">
        <v>295000</v>
      </c>
      <c r="E13" s="30">
        <f>240000*0.2442</f>
        <v>58608</v>
      </c>
      <c r="F13" s="23">
        <f t="shared" si="0"/>
        <v>353608</v>
      </c>
      <c r="G13" s="21">
        <f t="shared" si="1"/>
        <v>300566.8</v>
      </c>
      <c r="H13" s="21">
        <f t="shared" si="2"/>
        <v>53041.2</v>
      </c>
      <c r="I13" s="34">
        <v>0</v>
      </c>
    </row>
    <row r="14" spans="1:9" ht="12.75">
      <c r="A14" s="11">
        <v>9</v>
      </c>
      <c r="B14" s="12" t="s">
        <v>6</v>
      </c>
      <c r="C14" s="10" t="s">
        <v>12</v>
      </c>
      <c r="D14" s="21">
        <v>370000</v>
      </c>
      <c r="E14" s="30">
        <f>210000*0.2442</f>
        <v>51282</v>
      </c>
      <c r="F14" s="23">
        <f t="shared" si="0"/>
        <v>421282</v>
      </c>
      <c r="G14" s="21">
        <f t="shared" si="1"/>
        <v>358089.7</v>
      </c>
      <c r="H14" s="21">
        <f t="shared" si="2"/>
        <v>63192.3</v>
      </c>
      <c r="I14" s="34">
        <v>1</v>
      </c>
    </row>
    <row r="15" spans="1:9" ht="12.75">
      <c r="A15" s="11">
        <v>10</v>
      </c>
      <c r="B15" s="12" t="s">
        <v>6</v>
      </c>
      <c r="C15" s="10" t="s">
        <v>2</v>
      </c>
      <c r="D15" s="21">
        <v>300000</v>
      </c>
      <c r="E15" s="30">
        <f>160000*0.2442</f>
        <v>39072</v>
      </c>
      <c r="F15" s="23">
        <f t="shared" si="0"/>
        <v>339072</v>
      </c>
      <c r="G15" s="21">
        <f t="shared" si="1"/>
        <v>288211.2</v>
      </c>
      <c r="H15" s="21">
        <f t="shared" si="2"/>
        <v>50860.8</v>
      </c>
      <c r="I15" s="34">
        <v>2</v>
      </c>
    </row>
    <row r="16" spans="1:9" ht="12.75">
      <c r="A16" s="11">
        <v>11</v>
      </c>
      <c r="B16" s="12" t="s">
        <v>6</v>
      </c>
      <c r="C16" s="10" t="s">
        <v>13</v>
      </c>
      <c r="D16" s="21">
        <v>0</v>
      </c>
      <c r="E16" s="30">
        <f>0*0.2442</f>
        <v>0</v>
      </c>
      <c r="F16" s="23">
        <f t="shared" si="0"/>
        <v>0</v>
      </c>
      <c r="G16" s="21">
        <f t="shared" si="1"/>
        <v>0</v>
      </c>
      <c r="H16" s="21">
        <f t="shared" si="2"/>
        <v>0</v>
      </c>
      <c r="I16" s="34">
        <v>0</v>
      </c>
    </row>
    <row r="17" spans="1:9" ht="12.75">
      <c r="A17" s="11">
        <v>12</v>
      </c>
      <c r="B17" s="12" t="s">
        <v>6</v>
      </c>
      <c r="C17" s="10" t="s">
        <v>14</v>
      </c>
      <c r="D17" s="21">
        <v>800000</v>
      </c>
      <c r="E17" s="30">
        <f>400000*0.2442</f>
        <v>97680</v>
      </c>
      <c r="F17" s="23">
        <f t="shared" si="0"/>
        <v>897680</v>
      </c>
      <c r="G17" s="21">
        <f t="shared" si="1"/>
        <v>763028</v>
      </c>
      <c r="H17" s="21">
        <f t="shared" si="2"/>
        <v>134652</v>
      </c>
      <c r="I17" s="34">
        <v>1</v>
      </c>
    </row>
    <row r="18" spans="1:9" ht="12.75">
      <c r="A18" s="11">
        <v>13</v>
      </c>
      <c r="B18" s="12" t="s">
        <v>6</v>
      </c>
      <c r="C18" s="10" t="s">
        <v>3</v>
      </c>
      <c r="D18" s="21">
        <v>650000</v>
      </c>
      <c r="E18" s="30">
        <f>350000*0.2442</f>
        <v>85470</v>
      </c>
      <c r="F18" s="23">
        <f t="shared" si="0"/>
        <v>735470</v>
      </c>
      <c r="G18" s="21">
        <f t="shared" si="1"/>
        <v>625149.5</v>
      </c>
      <c r="H18" s="21">
        <f t="shared" si="2"/>
        <v>110320.5</v>
      </c>
      <c r="I18" s="35">
        <v>2</v>
      </c>
    </row>
    <row r="19" spans="1:9" ht="12.75">
      <c r="A19" s="11">
        <v>14</v>
      </c>
      <c r="B19" s="12" t="s">
        <v>6</v>
      </c>
      <c r="C19" s="10" t="s">
        <v>15</v>
      </c>
      <c r="D19" s="21">
        <v>350000</v>
      </c>
      <c r="E19" s="30">
        <f>250000*0.2442</f>
        <v>61050</v>
      </c>
      <c r="F19" s="23">
        <f t="shared" si="0"/>
        <v>411050</v>
      </c>
      <c r="G19" s="21">
        <f t="shared" si="1"/>
        <v>349392.5</v>
      </c>
      <c r="H19" s="21">
        <f t="shared" si="2"/>
        <v>61657.5</v>
      </c>
      <c r="I19" s="34">
        <v>1</v>
      </c>
    </row>
    <row r="20" spans="1:9" ht="12.75">
      <c r="A20" s="11">
        <v>15</v>
      </c>
      <c r="B20" s="12" t="s">
        <v>6</v>
      </c>
      <c r="C20" s="10" t="s">
        <v>16</v>
      </c>
      <c r="D20" s="21">
        <v>224574</v>
      </c>
      <c r="E20" s="30">
        <f>0*0.2442</f>
        <v>0</v>
      </c>
      <c r="F20" s="23">
        <f t="shared" si="0"/>
        <v>224574</v>
      </c>
      <c r="G20" s="21">
        <f t="shared" si="1"/>
        <v>190887.9</v>
      </c>
      <c r="H20" s="21">
        <f t="shared" si="2"/>
        <v>33686.1</v>
      </c>
      <c r="I20" s="34">
        <v>0</v>
      </c>
    </row>
    <row r="21" spans="1:9" ht="12.75">
      <c r="A21" s="11">
        <v>16</v>
      </c>
      <c r="B21" s="12" t="s">
        <v>6</v>
      </c>
      <c r="C21" s="10" t="s">
        <v>17</v>
      </c>
      <c r="D21" s="21">
        <v>351587</v>
      </c>
      <c r="E21" s="30">
        <f>158742*0.2442</f>
        <v>38764.7964</v>
      </c>
      <c r="F21" s="23">
        <f t="shared" si="0"/>
        <v>390351.7964</v>
      </c>
      <c r="G21" s="21">
        <f t="shared" si="1"/>
        <v>331799.02694</v>
      </c>
      <c r="H21" s="21">
        <f t="shared" si="2"/>
        <v>58552.769459999996</v>
      </c>
      <c r="I21" s="34">
        <v>1</v>
      </c>
    </row>
    <row r="22" spans="1:9" ht="12.75">
      <c r="A22" s="11">
        <v>17</v>
      </c>
      <c r="B22" s="12" t="s">
        <v>6</v>
      </c>
      <c r="C22" s="10" t="s">
        <v>18</v>
      </c>
      <c r="D22" s="21">
        <v>220000</v>
      </c>
      <c r="E22" s="30">
        <f>200000*0.2442</f>
        <v>48840</v>
      </c>
      <c r="F22" s="23">
        <f t="shared" si="0"/>
        <v>268840</v>
      </c>
      <c r="G22" s="21">
        <f t="shared" si="1"/>
        <v>228514</v>
      </c>
      <c r="H22" s="21">
        <f t="shared" si="2"/>
        <v>40326</v>
      </c>
      <c r="I22" s="34">
        <v>2</v>
      </c>
    </row>
    <row r="23" spans="1:9" ht="12.75">
      <c r="A23" s="11">
        <v>18</v>
      </c>
      <c r="B23" s="12" t="s">
        <v>6</v>
      </c>
      <c r="C23" s="10" t="s">
        <v>19</v>
      </c>
      <c r="D23" s="21">
        <v>650000</v>
      </c>
      <c r="E23" s="30">
        <f>300000*0.2442</f>
        <v>73260</v>
      </c>
      <c r="F23" s="23">
        <f t="shared" si="0"/>
        <v>723260</v>
      </c>
      <c r="G23" s="21">
        <f t="shared" si="1"/>
        <v>614771</v>
      </c>
      <c r="H23" s="21">
        <f t="shared" si="2"/>
        <v>108489</v>
      </c>
      <c r="I23" s="34">
        <v>2</v>
      </c>
    </row>
    <row r="24" spans="1:9" ht="12.75">
      <c r="A24" s="11">
        <v>19</v>
      </c>
      <c r="B24" s="12" t="s">
        <v>6</v>
      </c>
      <c r="C24" s="10" t="s">
        <v>20</v>
      </c>
      <c r="D24" s="21">
        <v>270000</v>
      </c>
      <c r="E24" s="30">
        <f>150000*0.2442</f>
        <v>36630</v>
      </c>
      <c r="F24" s="23">
        <f t="shared" si="0"/>
        <v>306630</v>
      </c>
      <c r="G24" s="21">
        <f t="shared" si="1"/>
        <v>260635.5</v>
      </c>
      <c r="H24" s="21">
        <f t="shared" si="2"/>
        <v>45994.5</v>
      </c>
      <c r="I24" s="34">
        <v>1</v>
      </c>
    </row>
    <row r="25" spans="1:9" ht="12.75">
      <c r="A25" s="11">
        <v>20</v>
      </c>
      <c r="B25" s="12" t="s">
        <v>6</v>
      </c>
      <c r="C25" s="10" t="s">
        <v>21</v>
      </c>
      <c r="D25" s="21">
        <v>290795</v>
      </c>
      <c r="E25" s="30">
        <f>155887.35*0.2442</f>
        <v>38067.69087</v>
      </c>
      <c r="F25" s="23">
        <f t="shared" si="0"/>
        <v>328862.69087</v>
      </c>
      <c r="G25" s="21">
        <f t="shared" si="1"/>
        <v>279533.2872395</v>
      </c>
      <c r="H25" s="21">
        <f t="shared" si="2"/>
        <v>49329.4036305</v>
      </c>
      <c r="I25" s="34">
        <v>1.75</v>
      </c>
    </row>
    <row r="26" spans="1:9" ht="12.75">
      <c r="A26" s="11">
        <v>21</v>
      </c>
      <c r="B26" s="12" t="s">
        <v>6</v>
      </c>
      <c r="C26" s="10" t="s">
        <v>22</v>
      </c>
      <c r="D26" s="21">
        <v>400000</v>
      </c>
      <c r="E26" s="30">
        <f>200000*0.2442</f>
        <v>48840</v>
      </c>
      <c r="F26" s="23">
        <f t="shared" si="0"/>
        <v>448840</v>
      </c>
      <c r="G26" s="21">
        <f t="shared" si="1"/>
        <v>381514</v>
      </c>
      <c r="H26" s="21">
        <f t="shared" si="2"/>
        <v>67326</v>
      </c>
      <c r="I26" s="34">
        <v>1</v>
      </c>
    </row>
    <row r="27" spans="1:9" ht="12.75">
      <c r="A27" s="11">
        <v>22</v>
      </c>
      <c r="B27" s="12" t="s">
        <v>6</v>
      </c>
      <c r="C27" s="10" t="s">
        <v>23</v>
      </c>
      <c r="D27" s="21">
        <v>350000</v>
      </c>
      <c r="E27" s="30">
        <f>175000*0.2442</f>
        <v>42735</v>
      </c>
      <c r="F27" s="23">
        <f t="shared" si="0"/>
        <v>392735</v>
      </c>
      <c r="G27" s="21">
        <f t="shared" si="1"/>
        <v>333824.75</v>
      </c>
      <c r="H27" s="21">
        <f t="shared" si="2"/>
        <v>58910.25</v>
      </c>
      <c r="I27" s="34">
        <v>1</v>
      </c>
    </row>
    <row r="28" spans="1:9" ht="12.75">
      <c r="A28" s="11">
        <v>23</v>
      </c>
      <c r="B28" s="12" t="s">
        <v>6</v>
      </c>
      <c r="C28" s="10" t="s">
        <v>24</v>
      </c>
      <c r="D28" s="21">
        <v>750000</v>
      </c>
      <c r="E28" s="30">
        <f>400000*0.2442</f>
        <v>97680</v>
      </c>
      <c r="F28" s="23">
        <f t="shared" si="0"/>
        <v>847680</v>
      </c>
      <c r="G28" s="21">
        <f t="shared" si="1"/>
        <v>720528</v>
      </c>
      <c r="H28" s="21">
        <f t="shared" si="2"/>
        <v>127152</v>
      </c>
      <c r="I28" s="34">
        <v>1</v>
      </c>
    </row>
    <row r="29" spans="1:9" ht="12.75">
      <c r="A29" s="11">
        <v>24</v>
      </c>
      <c r="B29" s="12" t="s">
        <v>6</v>
      </c>
      <c r="C29" s="10" t="s">
        <v>25</v>
      </c>
      <c r="D29" s="21">
        <v>550000</v>
      </c>
      <c r="E29" s="30">
        <f>250000*0.2442</f>
        <v>61050</v>
      </c>
      <c r="F29" s="23">
        <f t="shared" si="0"/>
        <v>611050</v>
      </c>
      <c r="G29" s="21">
        <f t="shared" si="1"/>
        <v>519392.5</v>
      </c>
      <c r="H29" s="21">
        <f t="shared" si="2"/>
        <v>91657.5</v>
      </c>
      <c r="I29" s="34">
        <v>3</v>
      </c>
    </row>
    <row r="30" spans="1:9" ht="12.75">
      <c r="A30" s="11">
        <v>25</v>
      </c>
      <c r="B30" s="9" t="s">
        <v>26</v>
      </c>
      <c r="C30" s="10" t="s">
        <v>5</v>
      </c>
      <c r="D30" s="21">
        <v>1500000</v>
      </c>
      <c r="E30" s="30">
        <f>750000*0.2442</f>
        <v>183150</v>
      </c>
      <c r="F30" s="23">
        <f t="shared" si="0"/>
        <v>1683150</v>
      </c>
      <c r="G30" s="21">
        <f t="shared" si="1"/>
        <v>1430677.5</v>
      </c>
      <c r="H30" s="21">
        <f t="shared" si="2"/>
        <v>252472.5</v>
      </c>
      <c r="I30" s="34">
        <v>2</v>
      </c>
    </row>
    <row r="31" spans="1:9" ht="12.75">
      <c r="A31" s="11">
        <v>26</v>
      </c>
      <c r="B31" s="12" t="s">
        <v>6</v>
      </c>
      <c r="C31" s="10" t="s">
        <v>27</v>
      </c>
      <c r="D31" s="21">
        <v>220000</v>
      </c>
      <c r="E31" s="30">
        <f>110000*0.2442</f>
        <v>26862</v>
      </c>
      <c r="F31" s="23">
        <f t="shared" si="0"/>
        <v>246862</v>
      </c>
      <c r="G31" s="21">
        <f t="shared" si="1"/>
        <v>209832.7</v>
      </c>
      <c r="H31" s="21">
        <f t="shared" si="2"/>
        <v>37029.3</v>
      </c>
      <c r="I31" s="34">
        <v>1</v>
      </c>
    </row>
    <row r="32" spans="1:9" ht="12.75">
      <c r="A32" s="11">
        <v>27</v>
      </c>
      <c r="B32" s="12" t="s">
        <v>6</v>
      </c>
      <c r="C32" s="10" t="s">
        <v>4</v>
      </c>
      <c r="D32" s="21">
        <v>250000</v>
      </c>
      <c r="E32" s="30">
        <f>0*0.2442</f>
        <v>0</v>
      </c>
      <c r="F32" s="23">
        <f t="shared" si="0"/>
        <v>250000</v>
      </c>
      <c r="G32" s="21">
        <f t="shared" si="1"/>
        <v>212500</v>
      </c>
      <c r="H32" s="21">
        <f t="shared" si="2"/>
        <v>37500</v>
      </c>
      <c r="I32" s="35">
        <v>0</v>
      </c>
    </row>
    <row r="33" spans="1:9" ht="12.75">
      <c r="A33" s="11">
        <v>28</v>
      </c>
      <c r="B33" s="12" t="s">
        <v>6</v>
      </c>
      <c r="C33" s="10" t="s">
        <v>28</v>
      </c>
      <c r="D33" s="21">
        <v>349000</v>
      </c>
      <c r="E33" s="30">
        <f>268000*0.2442</f>
        <v>65445.6</v>
      </c>
      <c r="F33" s="23">
        <f t="shared" si="0"/>
        <v>414445.6</v>
      </c>
      <c r="G33" s="21">
        <f t="shared" si="1"/>
        <v>352278.76</v>
      </c>
      <c r="H33" s="21">
        <f t="shared" si="2"/>
        <v>62166.84</v>
      </c>
      <c r="I33" s="34">
        <v>1</v>
      </c>
    </row>
    <row r="34" spans="1:9" ht="12.75">
      <c r="A34" s="11">
        <v>29</v>
      </c>
      <c r="B34" s="12" t="s">
        <v>6</v>
      </c>
      <c r="C34" s="10" t="s">
        <v>29</v>
      </c>
      <c r="D34" s="21">
        <v>1400000</v>
      </c>
      <c r="E34" s="30">
        <f>800000*0.2442</f>
        <v>195360</v>
      </c>
      <c r="F34" s="23">
        <f t="shared" si="0"/>
        <v>1595360</v>
      </c>
      <c r="G34" s="21">
        <f t="shared" si="1"/>
        <v>1356056</v>
      </c>
      <c r="H34" s="21">
        <f t="shared" si="2"/>
        <v>239304</v>
      </c>
      <c r="I34" s="36">
        <v>2</v>
      </c>
    </row>
    <row r="35" spans="1:9" ht="12.75">
      <c r="A35" s="11">
        <v>30</v>
      </c>
      <c r="B35" s="12" t="s">
        <v>6</v>
      </c>
      <c r="C35" s="10" t="s">
        <v>30</v>
      </c>
      <c r="D35" s="21">
        <v>585000</v>
      </c>
      <c r="E35" s="30">
        <f>315000*0.2442</f>
        <v>76923</v>
      </c>
      <c r="F35" s="23">
        <f t="shared" si="0"/>
        <v>661923</v>
      </c>
      <c r="G35" s="21">
        <f t="shared" si="1"/>
        <v>562634.55</v>
      </c>
      <c r="H35" s="21">
        <f t="shared" si="2"/>
        <v>99288.45</v>
      </c>
      <c r="I35" s="34">
        <v>3</v>
      </c>
    </row>
    <row r="36" spans="1:8" ht="14.25">
      <c r="A36" s="16"/>
      <c r="B36" s="17"/>
      <c r="C36" s="18"/>
      <c r="D36" s="22">
        <f>SUM(D6:D35)</f>
        <v>20509363.53</v>
      </c>
      <c r="E36" s="22">
        <f>SUM(E6:E35)</f>
        <v>2471088.8304960006</v>
      </c>
      <c r="F36" s="33">
        <f>D36+E36</f>
        <v>22980452.360496003</v>
      </c>
      <c r="G36" s="29">
        <f>SUM(G6:G35)</f>
        <v>19533384.5064216</v>
      </c>
      <c r="H36" s="29">
        <f>SUM(H6:H35)</f>
        <v>3447067.8540744004</v>
      </c>
    </row>
    <row r="37" spans="2:3" ht="12.75">
      <c r="B37" s="3"/>
      <c r="C37" s="2"/>
    </row>
    <row r="38" spans="2:3" ht="12.75">
      <c r="B38" s="3"/>
      <c r="C38" s="2"/>
    </row>
    <row r="39" spans="2:8" ht="67.5" customHeight="1">
      <c r="B39" s="3"/>
      <c r="C39" s="31" t="s">
        <v>36</v>
      </c>
      <c r="D39" s="32" t="s">
        <v>37</v>
      </c>
      <c r="E39" s="6"/>
      <c r="F39" s="6"/>
      <c r="G39" s="7"/>
      <c r="H39" s="6"/>
    </row>
    <row r="40" spans="2:8" ht="12.75">
      <c r="B40" s="3"/>
      <c r="C40" s="6"/>
      <c r="D40" s="26"/>
      <c r="E40" s="27"/>
      <c r="F40" s="27"/>
      <c r="G40" s="24"/>
      <c r="H40" s="27"/>
    </row>
    <row r="41" spans="2:8" ht="12.75">
      <c r="B41" s="3"/>
      <c r="C41" s="20"/>
      <c r="D41" s="28"/>
      <c r="E41" s="27"/>
      <c r="F41" s="27"/>
      <c r="G41" s="25"/>
      <c r="H41" s="28"/>
    </row>
    <row r="42" spans="2:3" ht="12.75">
      <c r="B42" s="3"/>
      <c r="C42" s="5"/>
    </row>
    <row r="43" spans="2:3" ht="12.75">
      <c r="B43" s="3"/>
      <c r="C43" s="5"/>
    </row>
    <row r="44" spans="2:3" ht="12.75">
      <c r="B44" s="3"/>
      <c r="C44" s="4"/>
    </row>
    <row r="45" spans="2:3" ht="12.75">
      <c r="B45" s="3"/>
      <c r="C45" s="5"/>
    </row>
    <row r="46" spans="2:3" ht="12.75">
      <c r="B46" s="3"/>
      <c r="C46" s="2"/>
    </row>
    <row r="47" spans="2:3" ht="12.75">
      <c r="B47" s="3"/>
      <c r="C47" s="2"/>
    </row>
    <row r="48" spans="2:3" ht="12.75">
      <c r="B48" s="3"/>
      <c r="C48" s="2"/>
    </row>
    <row r="49" spans="2:3" ht="12.75">
      <c r="B49" s="3"/>
      <c r="C49" s="2"/>
    </row>
    <row r="50" spans="2:3" ht="12.75">
      <c r="B50" s="3"/>
      <c r="C50" s="2"/>
    </row>
    <row r="51" spans="2:3" ht="12.75">
      <c r="B51" s="3"/>
      <c r="C51" s="2"/>
    </row>
    <row r="52" spans="2:3" ht="12.75">
      <c r="B52" s="3"/>
      <c r="C52" s="2"/>
    </row>
    <row r="53" spans="2:3" ht="12.75">
      <c r="B53" s="3"/>
      <c r="C53" s="2"/>
    </row>
    <row r="54" spans="2:3" ht="12.75">
      <c r="B54" s="3"/>
      <c r="C54" s="2"/>
    </row>
    <row r="55" spans="2:3" ht="12.75">
      <c r="B55" s="3"/>
      <c r="C55" s="2"/>
    </row>
    <row r="56" spans="2:3" ht="12.75">
      <c r="B56" s="3"/>
      <c r="C56" s="2"/>
    </row>
    <row r="57" spans="2:3" ht="12.75">
      <c r="B57" s="3"/>
      <c r="C57" s="2"/>
    </row>
    <row r="58" spans="2:3" ht="12.75">
      <c r="B58" s="3"/>
      <c r="C58" s="2"/>
    </row>
    <row r="59" spans="2:3" ht="12.75">
      <c r="B59" s="3"/>
      <c r="C59" s="2"/>
    </row>
    <row r="60" spans="2:3" ht="12.75">
      <c r="B60" s="3"/>
      <c r="C60" s="2"/>
    </row>
    <row r="61" spans="2:3" ht="12.75">
      <c r="B61" s="3"/>
      <c r="C61" s="2"/>
    </row>
    <row r="62" spans="2:3" ht="12.75">
      <c r="B62" s="3"/>
      <c r="C62" s="2"/>
    </row>
    <row r="63" spans="2:3" ht="12.75">
      <c r="B63" s="3"/>
      <c r="C63" s="2"/>
    </row>
    <row r="64" spans="2:3" ht="12.75">
      <c r="B64" s="3"/>
      <c r="C64" s="2"/>
    </row>
    <row r="65" spans="2:3" ht="12.75">
      <c r="B65" s="3"/>
      <c r="C65" s="2"/>
    </row>
    <row r="66" spans="2:3" ht="12.75">
      <c r="B66" s="3"/>
      <c r="C66" s="2"/>
    </row>
    <row r="67" spans="2:3" ht="12.75">
      <c r="B67" s="3"/>
      <c r="C67" s="2"/>
    </row>
    <row r="68" spans="2:3" ht="12.75">
      <c r="B68" s="3"/>
      <c r="C68" s="2"/>
    </row>
    <row r="69" spans="2:3" ht="12.75">
      <c r="B69" s="3"/>
      <c r="C69" s="5"/>
    </row>
    <row r="70" spans="2:3" ht="12.75">
      <c r="B70" s="3"/>
      <c r="C70" s="2"/>
    </row>
    <row r="71" spans="2:3" ht="12.75">
      <c r="B71" s="3"/>
      <c r="C71" s="2"/>
    </row>
    <row r="72" spans="2:3" ht="12.75">
      <c r="B72" s="3"/>
      <c r="C72" s="2"/>
    </row>
    <row r="73" spans="2:3" ht="12.75">
      <c r="B73" s="3"/>
      <c r="C73" s="2"/>
    </row>
    <row r="74" spans="2:3" ht="12.75">
      <c r="B74" s="3"/>
      <c r="C74" s="2"/>
    </row>
    <row r="75" spans="2:3" ht="12.75">
      <c r="B75" s="3"/>
      <c r="C75" s="2"/>
    </row>
    <row r="76" spans="2:3" ht="12.75">
      <c r="B76" s="3"/>
      <c r="C76" s="2"/>
    </row>
    <row r="77" spans="2:3" ht="12.75">
      <c r="B77" s="3"/>
      <c r="C77" s="2"/>
    </row>
    <row r="78" spans="2:3" ht="12.75">
      <c r="B78" s="3"/>
      <c r="C78" s="2"/>
    </row>
    <row r="79" spans="2:3" ht="12.75">
      <c r="B79" s="3"/>
      <c r="C79" s="2"/>
    </row>
    <row r="80" spans="2:3" ht="12.75">
      <c r="B80" s="3"/>
      <c r="C80" s="4"/>
    </row>
    <row r="81" spans="2:3" ht="12.75">
      <c r="B81" s="3"/>
      <c r="C81" s="4"/>
    </row>
    <row r="82" spans="2:3" ht="12.75">
      <c r="B82" s="3"/>
      <c r="C82" s="4"/>
    </row>
    <row r="83" spans="2:3" ht="12.75">
      <c r="B83" s="3"/>
      <c r="C83" s="4"/>
    </row>
    <row r="84" spans="2:3" ht="12.75">
      <c r="B84" s="3"/>
      <c r="C84" s="5"/>
    </row>
    <row r="85" spans="2:3" ht="12.75">
      <c r="B85" s="8"/>
      <c r="C85" s="5"/>
    </row>
    <row r="86" spans="2:3" ht="12.75">
      <c r="B86" s="3"/>
      <c r="C86" s="5"/>
    </row>
    <row r="87" spans="2:3" ht="12.75">
      <c r="B87" s="3"/>
      <c r="C87" s="2"/>
    </row>
    <row r="88" spans="2:3" ht="12.75">
      <c r="B88" s="3"/>
      <c r="C88" s="2"/>
    </row>
    <row r="89" spans="2:3" ht="12.75">
      <c r="B89" s="3"/>
      <c r="C89" s="2"/>
    </row>
    <row r="90" spans="2:3" ht="12.75">
      <c r="B90" s="3"/>
      <c r="C90" s="2"/>
    </row>
    <row r="91" spans="2:3" ht="12.75">
      <c r="B91" s="3"/>
      <c r="C91" s="2"/>
    </row>
    <row r="92" spans="2:3" ht="12.75">
      <c r="B92" s="3"/>
      <c r="C92" s="2"/>
    </row>
    <row r="93" spans="2:3" ht="12.75">
      <c r="B93" s="3"/>
      <c r="C93" s="4"/>
    </row>
    <row r="94" spans="2:3" ht="12.75">
      <c r="B94" s="3"/>
      <c r="C94" s="5"/>
    </row>
    <row r="95" spans="2:3" ht="12.75">
      <c r="B95" s="3"/>
      <c r="C95" s="5"/>
    </row>
    <row r="96" spans="2:3" ht="12.75">
      <c r="B96" s="3"/>
      <c r="C96" s="5"/>
    </row>
    <row r="97" spans="2:3" ht="12.75">
      <c r="B97" s="8"/>
      <c r="C97" s="5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5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3"/>
      <c r="C103" s="3"/>
    </row>
    <row r="104" spans="2:3" ht="12.75">
      <c r="B104" s="3"/>
      <c r="C104" s="3"/>
    </row>
    <row r="105" spans="2:3" ht="12.75">
      <c r="B105" s="3"/>
      <c r="C105" s="3"/>
    </row>
    <row r="106" spans="2:3" ht="12.75">
      <c r="B106" s="3"/>
      <c r="C106" s="3"/>
    </row>
    <row r="107" spans="2:3" ht="12.75">
      <c r="B107" s="3"/>
      <c r="C107" s="3"/>
    </row>
    <row r="108" spans="2:3" ht="12.75">
      <c r="B108" s="3"/>
      <c r="C108" s="3"/>
    </row>
    <row r="109" spans="2:3" ht="12.75">
      <c r="B109" s="3"/>
      <c r="C109" s="3"/>
    </row>
    <row r="110" spans="2:3" ht="12.75">
      <c r="B110" s="3"/>
      <c r="C110" s="3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</sheetData>
  <sheetProtection/>
  <mergeCells count="4">
    <mergeCell ref="A4:A5"/>
    <mergeCell ref="B4:B5"/>
    <mergeCell ref="C4:C5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jaugustyniak</dc:creator>
  <cp:keywords/>
  <dc:description/>
  <cp:lastModifiedBy>akilanowska</cp:lastModifiedBy>
  <cp:lastPrinted>2013-11-06T11:35:23Z</cp:lastPrinted>
  <dcterms:created xsi:type="dcterms:W3CDTF">2013-10-25T08:10:20Z</dcterms:created>
  <dcterms:modified xsi:type="dcterms:W3CDTF">2013-12-30T08:38:38Z</dcterms:modified>
  <cp:category/>
  <cp:version/>
  <cp:contentType/>
  <cp:contentStatus/>
</cp:coreProperties>
</file>